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\проект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 l="1"/>
  <c r="E18" i="1" l="1"/>
  <c r="E16" i="1"/>
  <c r="E17" i="1" l="1"/>
  <c r="E14" i="1"/>
  <c r="E8" i="1"/>
  <c r="E9" i="1"/>
  <c r="E10" i="1"/>
  <c r="E11" i="1"/>
  <c r="E13" i="1"/>
  <c r="E7" i="1"/>
  <c r="E19" i="1" l="1"/>
  <c r="E26" i="1" l="1"/>
  <c r="E27" i="1"/>
  <c r="E28" i="1"/>
  <c r="E22" i="1"/>
  <c r="E29" i="1" l="1"/>
  <c r="E30" i="1" s="1"/>
</calcChain>
</file>

<file path=xl/sharedStrings.xml><?xml version="1.0" encoding="utf-8"?>
<sst xmlns="http://schemas.openxmlformats.org/spreadsheetml/2006/main" count="35" uniqueCount="32">
  <si>
    <t xml:space="preserve">Кошторис проекту </t>
  </si>
  <si>
    <t>«Облаштування дитячого та спортивного майданчика мікрорайону»</t>
  </si>
  <si>
    <t>Найменування</t>
  </si>
  <si>
    <t>Запропоноване автором проекту</t>
  </si>
  <si>
    <t>Пропозиція виконавчого органу</t>
  </si>
  <si>
    <t>Необхідна кількість</t>
  </si>
  <si>
    <t>Ціна за одиницю, грн.</t>
  </si>
  <si>
    <t>Вартість, грн.</t>
  </si>
  <si>
    <t>Ігровий комплекс з кухнею, майстерні, лабіринтом і  кімнатою «Цитадель-NEW» InterAtletika Е911NEW</t>
  </si>
  <si>
    <t>Качалка-балансір InterAtletika ТЕ201</t>
  </si>
  <si>
    <t>Станція Multifitness Gym InterAtletika MF 5.3</t>
  </si>
  <si>
    <t>Вишукувальні роботи</t>
  </si>
  <si>
    <t>Авторський нагляд</t>
  </si>
  <si>
    <t>Технічний нагляд</t>
  </si>
  <si>
    <t>Монтаж обладнання</t>
  </si>
  <si>
    <t>Тротуарний бордюр 1000х200х80</t>
  </si>
  <si>
    <t>Доставка обладнання</t>
  </si>
  <si>
    <t>Земляні роботи</t>
  </si>
  <si>
    <t>Виготовлення проектно-конструкторської документації</t>
  </si>
  <si>
    <t>Експартиза проекту</t>
  </si>
  <si>
    <t>Адмінистративні витрати</t>
  </si>
  <si>
    <t>Кошторисний прибуток</t>
  </si>
  <si>
    <t>Інфляція, непередбачені витрити</t>
  </si>
  <si>
    <t>Всьго</t>
  </si>
  <si>
    <t>Карусель InterAtletika TE217</t>
  </si>
  <si>
    <t>Качели двойные на металлических стойках InterAtletika T405</t>
  </si>
  <si>
    <t>Качели двойные на цепях InterAtletika TE407</t>
  </si>
  <si>
    <t xml:space="preserve">Секция ограждения мобильная InterAtletika S743 </t>
  </si>
  <si>
    <t>Штучна трава Levada (ціна за кв.м)</t>
  </si>
  <si>
    <t>Урна InterAtletika S742</t>
  </si>
  <si>
    <t xml:space="preserve">Лавка паркова InterAtletika S721.1 </t>
  </si>
  <si>
    <t>Песочница средняя InterAtletika TE302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</si>
</sst>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abSelected="1" topLeftCell="A14" workbookViewId="0">
      <selection activeCell="C18" sqref="C18"/>
    </sheetView>
  </sheetViews>
  <sheetFormatPr defaultRowHeight="15" x14ac:dyDescent="0.25"/>
  <cols>
    <col min="1" max="1" width="3.140625" customWidth="1"/>
    <col min="2" max="2" width="24.140625" customWidth="1"/>
    <col min="3" max="3" width="11.28515625" customWidth="1"/>
    <col min="4" max="4" width="11.5703125" customWidth="1"/>
    <col min="5" max="5" width="13.5703125" customWidth="1"/>
    <col min="6" max="6" width="11.7109375" customWidth="1"/>
    <col min="7" max="7" width="10.85546875" customWidth="1"/>
    <col min="8" max="8" width="12.140625" customWidth="1"/>
  </cols>
  <sheetData>
    <row r="2" spans="2:8" ht="18.75" x14ac:dyDescent="0.25">
      <c r="B2" s="15" t="s">
        <v>0</v>
      </c>
      <c r="C2" s="16"/>
      <c r="D2" s="16"/>
      <c r="E2" s="16"/>
      <c r="F2" s="16"/>
      <c r="G2" s="16"/>
      <c r="H2" s="16"/>
    </row>
    <row r="3" spans="2:8" ht="18.75" x14ac:dyDescent="0.25">
      <c r="B3" s="15" t="s">
        <v>1</v>
      </c>
      <c r="C3" s="16"/>
      <c r="D3" s="16"/>
      <c r="E3" s="16"/>
      <c r="F3" s="16"/>
      <c r="G3" s="16"/>
      <c r="H3" s="16"/>
    </row>
    <row r="4" spans="2:8" ht="15.75" thickBot="1" x14ac:dyDescent="0.3"/>
    <row r="5" spans="2:8" ht="16.5" thickBot="1" x14ac:dyDescent="0.3">
      <c r="B5" s="17" t="s">
        <v>2</v>
      </c>
      <c r="C5" s="17" t="s">
        <v>3</v>
      </c>
      <c r="D5" s="17"/>
      <c r="E5" s="17"/>
      <c r="F5" s="17" t="s">
        <v>4</v>
      </c>
      <c r="G5" s="17"/>
      <c r="H5" s="17"/>
    </row>
    <row r="6" spans="2:8" ht="48" thickBot="1" x14ac:dyDescent="0.3">
      <c r="B6" s="17"/>
      <c r="C6" s="5" t="s">
        <v>5</v>
      </c>
      <c r="D6" s="5" t="s">
        <v>6</v>
      </c>
      <c r="E6" s="5" t="s">
        <v>7</v>
      </c>
      <c r="F6" s="5" t="s">
        <v>5</v>
      </c>
      <c r="G6" s="5" t="s">
        <v>6</v>
      </c>
      <c r="H6" s="5" t="s">
        <v>7</v>
      </c>
    </row>
    <row r="7" spans="2:8" ht="95.25" thickBot="1" x14ac:dyDescent="0.3">
      <c r="B7" s="1" t="s">
        <v>8</v>
      </c>
      <c r="C7" s="5">
        <v>1</v>
      </c>
      <c r="D7" s="2">
        <v>227000</v>
      </c>
      <c r="E7" s="6">
        <f>C7*D7</f>
        <v>227000</v>
      </c>
      <c r="F7" s="5"/>
      <c r="G7" s="5"/>
      <c r="H7" s="5"/>
    </row>
    <row r="8" spans="2:8" ht="32.25" thickBot="1" x14ac:dyDescent="0.3">
      <c r="B8" s="4" t="s">
        <v>9</v>
      </c>
      <c r="C8" s="3">
        <v>1</v>
      </c>
      <c r="D8" s="2">
        <v>5000</v>
      </c>
      <c r="E8" s="6">
        <f t="shared" ref="E8:E12" si="0">C8*D8</f>
        <v>5000</v>
      </c>
      <c r="F8" s="5"/>
      <c r="G8" s="5"/>
      <c r="H8" s="5"/>
    </row>
    <row r="9" spans="2:8" ht="48" thickBot="1" x14ac:dyDescent="0.3">
      <c r="B9" s="5" t="s">
        <v>10</v>
      </c>
      <c r="C9" s="3">
        <v>1</v>
      </c>
      <c r="D9" s="2">
        <v>44300</v>
      </c>
      <c r="E9" s="6">
        <f t="shared" si="0"/>
        <v>44300</v>
      </c>
      <c r="F9" s="5"/>
      <c r="G9" s="5"/>
      <c r="H9" s="5"/>
    </row>
    <row r="10" spans="2:8" ht="32.25" thickBot="1" x14ac:dyDescent="0.3">
      <c r="B10" s="5" t="s">
        <v>24</v>
      </c>
      <c r="C10" s="3">
        <v>1</v>
      </c>
      <c r="D10" s="2">
        <v>15000</v>
      </c>
      <c r="E10" s="6">
        <f t="shared" si="0"/>
        <v>15000</v>
      </c>
      <c r="F10" s="5"/>
      <c r="G10" s="5"/>
      <c r="H10" s="5"/>
    </row>
    <row r="11" spans="2:8" ht="16.5" thickBot="1" x14ac:dyDescent="0.3">
      <c r="B11" s="5" t="s">
        <v>29</v>
      </c>
      <c r="C11" s="3">
        <v>2</v>
      </c>
      <c r="D11" s="2">
        <v>1300</v>
      </c>
      <c r="E11" s="6">
        <f t="shared" si="0"/>
        <v>2600</v>
      </c>
      <c r="F11" s="5"/>
      <c r="G11" s="5"/>
      <c r="H11" s="5"/>
    </row>
    <row r="12" spans="2:8" ht="32.25" thickBot="1" x14ac:dyDescent="0.3">
      <c r="B12" s="10" t="s">
        <v>28</v>
      </c>
      <c r="C12" s="7">
        <v>300</v>
      </c>
      <c r="D12" s="12">
        <v>230</v>
      </c>
      <c r="E12" s="13">
        <f t="shared" si="0"/>
        <v>69000</v>
      </c>
      <c r="F12" s="11"/>
      <c r="G12" s="11"/>
      <c r="H12" s="11"/>
    </row>
    <row r="13" spans="2:8" ht="32.25" thickBot="1" x14ac:dyDescent="0.3">
      <c r="B13" s="4" t="s">
        <v>30</v>
      </c>
      <c r="C13" s="3">
        <v>2</v>
      </c>
      <c r="D13" s="2">
        <v>4200</v>
      </c>
      <c r="E13" s="6">
        <f>C13*D13</f>
        <v>8400</v>
      </c>
      <c r="F13" s="5"/>
      <c r="G13" s="5"/>
      <c r="H13" s="5"/>
    </row>
    <row r="14" spans="2:8" ht="63.75" thickBot="1" x14ac:dyDescent="0.3">
      <c r="B14" s="14" t="s">
        <v>25</v>
      </c>
      <c r="C14" s="14">
        <v>1</v>
      </c>
      <c r="D14" s="2">
        <v>9000</v>
      </c>
      <c r="E14" s="6">
        <f>C14*D14</f>
        <v>9000</v>
      </c>
      <c r="F14" s="14"/>
      <c r="G14" s="14"/>
      <c r="H14" s="14"/>
    </row>
    <row r="15" spans="2:8" ht="32.25" thickBot="1" x14ac:dyDescent="0.3">
      <c r="B15" s="10" t="s">
        <v>31</v>
      </c>
      <c r="C15" s="7">
        <v>1</v>
      </c>
      <c r="D15" s="12">
        <v>6500</v>
      </c>
      <c r="E15" s="13">
        <f>C15*D15</f>
        <v>6500</v>
      </c>
      <c r="F15" s="11"/>
      <c r="G15" s="11"/>
      <c r="H15" s="11"/>
    </row>
    <row r="16" spans="2:8" ht="48" thickBot="1" x14ac:dyDescent="0.3">
      <c r="B16" s="10" t="s">
        <v>26</v>
      </c>
      <c r="C16" s="7">
        <v>1</v>
      </c>
      <c r="D16" s="2">
        <v>9000</v>
      </c>
      <c r="E16" s="6">
        <f>C16*D16</f>
        <v>9000</v>
      </c>
      <c r="F16" s="11"/>
      <c r="G16" s="11"/>
      <c r="H16" s="11"/>
    </row>
    <row r="17" spans="2:8" ht="32.25" thickBot="1" x14ac:dyDescent="0.3">
      <c r="B17" s="5" t="s">
        <v>15</v>
      </c>
      <c r="C17" s="5">
        <v>84</v>
      </c>
      <c r="D17" s="6">
        <v>115</v>
      </c>
      <c r="E17" s="6">
        <f>C17*D17</f>
        <v>9660</v>
      </c>
      <c r="F17" s="5"/>
      <c r="G17" s="5"/>
      <c r="H17" s="5"/>
    </row>
    <row r="18" spans="2:8" ht="48" thickBot="1" x14ac:dyDescent="0.3">
      <c r="B18" s="10" t="s">
        <v>27</v>
      </c>
      <c r="C18" s="7">
        <v>50</v>
      </c>
      <c r="D18" s="12">
        <v>1200</v>
      </c>
      <c r="E18" s="13">
        <f>C18*D18</f>
        <v>60000</v>
      </c>
      <c r="F18" s="11"/>
      <c r="G18" s="11"/>
      <c r="H18" s="11"/>
    </row>
    <row r="19" spans="2:8" ht="16.5" thickBot="1" x14ac:dyDescent="0.3">
      <c r="B19" s="3" t="s">
        <v>14</v>
      </c>
      <c r="C19" s="5"/>
      <c r="D19" s="6"/>
      <c r="E19" s="6">
        <f>(SUM(E7:E17))*0.25</f>
        <v>101365</v>
      </c>
      <c r="F19" s="5"/>
      <c r="G19" s="5"/>
      <c r="H19" s="5"/>
    </row>
    <row r="20" spans="2:8" ht="16.5" thickBot="1" x14ac:dyDescent="0.3">
      <c r="B20" s="3" t="s">
        <v>17</v>
      </c>
      <c r="C20" s="5"/>
      <c r="D20" s="6"/>
      <c r="E20" s="6">
        <v>10000</v>
      </c>
      <c r="F20" s="5"/>
      <c r="G20" s="5"/>
      <c r="H20" s="5"/>
    </row>
    <row r="21" spans="2:8" ht="16.5" thickBot="1" x14ac:dyDescent="0.3">
      <c r="B21" s="5" t="s">
        <v>16</v>
      </c>
      <c r="C21" s="5"/>
      <c r="D21" s="6"/>
      <c r="E21" s="6">
        <v>6000</v>
      </c>
      <c r="F21" s="5"/>
      <c r="G21" s="5"/>
      <c r="H21" s="5"/>
    </row>
    <row r="22" spans="2:8" ht="63.75" thickBot="1" x14ac:dyDescent="0.3">
      <c r="B22" s="3" t="s">
        <v>18</v>
      </c>
      <c r="C22" s="5"/>
      <c r="D22" s="6"/>
      <c r="E22" s="6">
        <f>(SUM(E7:E21))*0.0421</f>
        <v>24536.932499999999</v>
      </c>
      <c r="F22" s="5"/>
      <c r="G22" s="5"/>
      <c r="H22" s="5"/>
    </row>
    <row r="23" spans="2:8" ht="16.5" thickBot="1" x14ac:dyDescent="0.3">
      <c r="B23" s="3" t="s">
        <v>11</v>
      </c>
      <c r="C23" s="5"/>
      <c r="D23" s="6"/>
      <c r="E23" s="6">
        <v>3000</v>
      </c>
      <c r="F23" s="5"/>
      <c r="G23" s="5"/>
      <c r="H23" s="5"/>
    </row>
    <row r="24" spans="2:8" ht="16.5" thickBot="1" x14ac:dyDescent="0.3">
      <c r="B24" s="3" t="s">
        <v>19</v>
      </c>
      <c r="C24" s="5"/>
      <c r="D24" s="6"/>
      <c r="E24" s="6">
        <v>3000</v>
      </c>
      <c r="F24" s="5"/>
      <c r="G24" s="5"/>
      <c r="H24" s="5"/>
    </row>
    <row r="25" spans="2:8" ht="16.5" thickBot="1" x14ac:dyDescent="0.3">
      <c r="B25" s="3" t="s">
        <v>12</v>
      </c>
      <c r="C25" s="5"/>
      <c r="D25" s="6"/>
      <c r="E25" s="6">
        <v>2000</v>
      </c>
      <c r="F25" s="5"/>
      <c r="G25" s="5"/>
      <c r="H25" s="5"/>
    </row>
    <row r="26" spans="2:8" ht="16.5" thickBot="1" x14ac:dyDescent="0.3">
      <c r="B26" s="3" t="s">
        <v>13</v>
      </c>
      <c r="C26" s="5"/>
      <c r="D26" s="6"/>
      <c r="E26" s="6">
        <f>(SUM(E7:E21))*0.025</f>
        <v>14570.625</v>
      </c>
      <c r="F26" s="5"/>
      <c r="G26" s="5"/>
      <c r="H26" s="5"/>
    </row>
    <row r="27" spans="2:8" ht="32.25" thickBot="1" x14ac:dyDescent="0.3">
      <c r="B27" s="3" t="s">
        <v>20</v>
      </c>
      <c r="C27" s="5"/>
      <c r="D27" s="6"/>
      <c r="E27" s="6">
        <f>(SUM(E7:E21))*0.0123</f>
        <v>7168.7475000000004</v>
      </c>
      <c r="F27" s="5"/>
      <c r="G27" s="5"/>
      <c r="H27" s="5"/>
    </row>
    <row r="28" spans="2:8" ht="32.25" thickBot="1" x14ac:dyDescent="0.3">
      <c r="B28" s="3" t="s">
        <v>21</v>
      </c>
      <c r="C28" s="5"/>
      <c r="D28" s="6"/>
      <c r="E28" s="6">
        <f>(SUM(E7:E21))*0.074</f>
        <v>43129.049999999996</v>
      </c>
      <c r="F28" s="5"/>
      <c r="G28" s="5"/>
      <c r="H28" s="5"/>
    </row>
    <row r="29" spans="2:8" ht="48" thickBot="1" x14ac:dyDescent="0.3">
      <c r="B29" s="7" t="s">
        <v>22</v>
      </c>
      <c r="C29" s="8"/>
      <c r="D29" s="9"/>
      <c r="E29" s="6">
        <f>(SUM(E7:E28))*0.1</f>
        <v>68023.035500000013</v>
      </c>
      <c r="F29" s="8"/>
      <c r="G29" s="8"/>
      <c r="H29" s="8"/>
    </row>
    <row r="30" spans="2:8" ht="16.5" thickBot="1" x14ac:dyDescent="0.3">
      <c r="B30" s="7" t="s">
        <v>23</v>
      </c>
      <c r="C30" s="8"/>
      <c r="D30" s="8"/>
      <c r="E30" s="9">
        <f>SUM(E7:E29)</f>
        <v>748253.3905000001</v>
      </c>
      <c r="F30" s="8"/>
      <c r="G30" s="8"/>
      <c r="H30" s="8"/>
    </row>
  </sheetData>
  <mergeCells count="5">
    <mergeCell ref="B2:H2"/>
    <mergeCell ref="B3:H3"/>
    <mergeCell ref="B5:B6"/>
    <mergeCell ref="C5:E5"/>
    <mergeCell ref="F5:H5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mitek86</dc:creator>
  <cp:lastModifiedBy>mitek86</cp:lastModifiedBy>
  <cp:lastPrinted>2018-09-04T15:26:28Z</cp:lastPrinted>
  <dcterms:created xsi:type="dcterms:W3CDTF">2018-09-04T13:00:28Z</dcterms:created>
  <dcterms:modified xsi:type="dcterms:W3CDTF">2018-09-05T12:23:39Z</dcterms:modified>
</cp:coreProperties>
</file>