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sha_a\Downloads\"/>
    </mc:Choice>
  </mc:AlternateContent>
  <bookViews>
    <workbookView xWindow="0" yWindow="60" windowWidth="23955" windowHeight="113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2" i="1" l="1"/>
  <c r="E46" i="1"/>
  <c r="E39" i="1"/>
  <c r="E37" i="1"/>
  <c r="E36" i="1"/>
  <c r="E26" i="1"/>
  <c r="E30" i="1"/>
  <c r="E31" i="1"/>
  <c r="E25" i="1"/>
  <c r="C29" i="1"/>
  <c r="E29" i="1" s="1"/>
  <c r="C28" i="1"/>
  <c r="E28" i="1" s="1"/>
  <c r="C27" i="1"/>
  <c r="E27" i="1" s="1"/>
  <c r="E18" i="1"/>
  <c r="E17" i="1"/>
  <c r="D14" i="1"/>
  <c r="E14" i="1" s="1"/>
  <c r="D16" i="1"/>
  <c r="E16" i="1" s="1"/>
  <c r="D15" i="1"/>
  <c r="E15" i="1" s="1"/>
  <c r="E34" i="1" l="1"/>
  <c r="E47" i="1" s="1"/>
  <c r="E54" i="1" s="1"/>
  <c r="E55" i="1" l="1"/>
  <c r="E56" i="1" s="1"/>
</calcChain>
</file>

<file path=xl/sharedStrings.xml><?xml version="1.0" encoding="utf-8"?>
<sst xmlns="http://schemas.openxmlformats.org/spreadsheetml/2006/main" count="102" uniqueCount="101">
  <si>
    <t>Бюджет проекту*</t>
  </si>
  <si>
    <t>__________________________________________________________________</t>
  </si>
  <si>
    <t>(назва)</t>
  </si>
  <si>
    <t>№</t>
  </si>
  <si>
    <t>п/п</t>
  </si>
  <si>
    <t>Найменування товарів</t>
  </si>
  <si>
    <t xml:space="preserve"> (робіт, послуг)</t>
  </si>
  <si>
    <t>Кількість, од.</t>
  </si>
  <si>
    <t>Ціна за одиницю, грн.</t>
  </si>
  <si>
    <t>Вартість, грн.</t>
  </si>
  <si>
    <t xml:space="preserve">* обов’язково до заповнення </t>
  </si>
  <si>
    <t>Декоративна композиція "Книга кохання"</t>
  </si>
  <si>
    <t>Біла пергола з квітами</t>
  </si>
  <si>
    <t>Світильник декоративний</t>
  </si>
  <si>
    <t>Декоративна світова інсталяція "LOVE"</t>
  </si>
  <si>
    <t>Вертикальний екран декоративного озеленення</t>
  </si>
  <si>
    <t>МАВРИТАНСЬКИЙ ГАЗОН</t>
  </si>
  <si>
    <t>СКАНДИНАВСЬКИЙ ГАЗОН</t>
  </si>
  <si>
    <t>Саджанцi ялини звичайної</t>
  </si>
  <si>
    <t>Саджанцi чагарникiв туї</t>
  </si>
  <si>
    <t>Садiння дерев-саджанцiв з оголеною кореневою системою в ями розмiром 1,0х0,8 м</t>
  </si>
  <si>
    <t>Садiння багатолітніх квiтникiв пригустотi насаджання 1,6 тис.шт квiтiв на 100 м2</t>
  </si>
  <si>
    <t>Садiння кущiв-саджанцiв в живу однорядну огорожу та з рослин, що в'ються</t>
  </si>
  <si>
    <t>Загальновиробничі витрати</t>
  </si>
  <si>
    <t>р.1 Благоустрій території</t>
  </si>
  <si>
    <t>р.2 Озеленення</t>
  </si>
  <si>
    <t>ГАЗОННИЙ КОМПЛЕКС "КАНАДА-ГРІН"</t>
  </si>
  <si>
    <t>Разом</t>
  </si>
  <si>
    <t>Роздiл 3. Облаштування дорожнього покриття, майданчиків,тротуарів, зон відпочинку, розширення автостоянки</t>
  </si>
  <si>
    <t>Камені бортові, БР100.30.15</t>
  </si>
  <si>
    <t>Камені бортові, БР 50.30.15</t>
  </si>
  <si>
    <t>Галька  рожева</t>
  </si>
  <si>
    <t>камінь бутовий</t>
  </si>
  <si>
    <t>Камені бортові, БР100.20.8</t>
  </si>
  <si>
    <t>Камені бортові, БР 50.20.8</t>
  </si>
  <si>
    <t>Плитка тротуарна керамічна</t>
  </si>
  <si>
    <t>матеріали та роботи по облаштуванню</t>
  </si>
  <si>
    <t>лава з кованими елементами</t>
  </si>
  <si>
    <t>урна</t>
  </si>
  <si>
    <t>монтаж, улаштування фундаментів МАФ та переносних виробів</t>
  </si>
  <si>
    <t xml:space="preserve">Роздiл 5. Декоративні композиції </t>
  </si>
  <si>
    <t>Всього по кошторису</t>
  </si>
  <si>
    <t>Технічний нагляд 2,5%</t>
  </si>
  <si>
    <t>Разом по р.1</t>
  </si>
  <si>
    <t>Разом по р.2</t>
  </si>
  <si>
    <t>Разом по р.3</t>
  </si>
  <si>
    <t>Разом по р.5</t>
  </si>
  <si>
    <t>Прибуток</t>
  </si>
  <si>
    <t>Адміністративні витрати</t>
  </si>
  <si>
    <t>Покриття ризиків учасників будівництва</t>
  </si>
  <si>
    <t>Кошти на покриття додаткових витрат, повязаних з інфляційними процесами</t>
  </si>
  <si>
    <t>ПДВ</t>
  </si>
  <si>
    <t>Всього по зведеному  кошторису</t>
  </si>
  <si>
    <t>Разом по р.4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</si>
  <si>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</si>
  <si>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</si>
  <si>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</si>
  <si>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</si>
  <si>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</si>
  <si>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</si>
  <si>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</si>
  <si>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</si>
  <si>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</si>
  <si>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</si>
  <si>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</si>
  <si>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</si>
  <si>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</si>
  <si>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</si>
  <si>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</si>
  <si>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</si>
  <si>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</si>
  <si>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</si>
  <si>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</si>
  <si>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</si>
  <si>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</si>
  <si>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</si>
  <si>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</si>
  <si>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</si>
  <si>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</si>
  <si>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</si>
  <si>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</si>
  <si>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</si>
  <si>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</si>
  <si>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</si>
  <si>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</si>
  <si>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5.5</t>
  </si>
  <si>
    <t>5.6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</si>
  <si>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</si>
  <si>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</si>
  <si>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</si>
  <si>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</si>
  <si>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</si>
  <si>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</si>
  <si>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</si>
  <si>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</si>
  <si>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</si>
  <si>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</si>
  <si>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Роздiл 4. Малі архітектурні форми та переносні вироби </t>
  </si>
  <si>
    <t>БЮДЖЕТ ПРОЕКТУ</t>
  </si>
  <si>
    <t>ВЕСІЛЬНИЙ СКВЕР</t>
  </si>
  <si>
    <t>Авторський нагляд, експертиза проекту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</si>
</sst>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5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3" fontId="2" fillId="0" borderId="0" xfId="0" applyNumberFormat="1" applyFont="1"/>
    <xf numFmtId="3" fontId="3" fillId="0" borderId="6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vertical="top" wrapText="1"/>
    </xf>
    <xf numFmtId="3" fontId="5" fillId="0" borderId="6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28575</xdr:colOff>
      <xdr:row>4</xdr:row>
      <xdr:rowOff>142875</xdr:rowOff>
    </xdr:to>
    <xdr:pic>
      <xdr:nvPicPr>
        <xdr:cNvPr id="1025" name="Рисунок 3" descr="Громадський бюджет логотип 2 bw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777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37" workbookViewId="0">
      <selection activeCell="E56" sqref="E56"/>
    </sheetView>
  </sheetViews>
  <sheetFormatPr defaultRowHeight="15" x14ac:dyDescent="0.25"/>
  <cols>
    <col min="1" max="1" width="8.42578125" style="26" customWidth="1"/>
    <col min="2" max="2" width="42.7109375" style="6" customWidth="1"/>
    <col min="3" max="3" width="12" style="7" customWidth="1"/>
    <col min="4" max="4" width="12.140625" style="7" customWidth="1"/>
    <col min="5" max="5" width="13.42578125" style="28" customWidth="1"/>
    <col min="6" max="10" width="9.140625" style="7"/>
    <col min="11" max="11" width="37.28515625" style="7" customWidth="1"/>
    <col min="12" max="16384" width="9.140625" style="7"/>
  </cols>
  <sheetData>
    <row r="1" spans="1:5" x14ac:dyDescent="0.25">
      <c r="A1" s="18"/>
    </row>
    <row r="2" spans="1:5" x14ac:dyDescent="0.25">
      <c r="A2" s="18" t="s">
        <v>0</v>
      </c>
    </row>
    <row r="3" spans="1:5" x14ac:dyDescent="0.25">
      <c r="A3" s="18" t="s">
        <v>1</v>
      </c>
    </row>
    <row r="4" spans="1:5" x14ac:dyDescent="0.25">
      <c r="A4" s="19" t="s">
        <v>2</v>
      </c>
    </row>
    <row r="5" spans="1:5" x14ac:dyDescent="0.25">
      <c r="A5" s="20"/>
    </row>
    <row r="6" spans="1:5" x14ac:dyDescent="0.25">
      <c r="A6" s="20"/>
      <c r="B6" s="27" t="s">
        <v>98</v>
      </c>
    </row>
    <row r="7" spans="1:5" ht="26.25" customHeight="1" x14ac:dyDescent="0.25">
      <c r="A7" s="20"/>
      <c r="B7" s="27" t="s">
        <v>99</v>
      </c>
    </row>
    <row r="8" spans="1:5" ht="15.75" thickBot="1" x14ac:dyDescent="0.3">
      <c r="A8" s="20"/>
    </row>
    <row r="9" spans="1:5" x14ac:dyDescent="0.25">
      <c r="A9" s="21" t="s">
        <v>3</v>
      </c>
      <c r="B9" s="13" t="s">
        <v>5</v>
      </c>
      <c r="C9" s="37" t="s">
        <v>7</v>
      </c>
      <c r="D9" s="37" t="s">
        <v>8</v>
      </c>
      <c r="E9" s="39" t="s">
        <v>9</v>
      </c>
    </row>
    <row r="10" spans="1:5" x14ac:dyDescent="0.25">
      <c r="A10" s="22" t="s">
        <v>4</v>
      </c>
      <c r="B10" s="5" t="s">
        <v>6</v>
      </c>
      <c r="C10" s="38"/>
      <c r="D10" s="38"/>
      <c r="E10" s="40"/>
    </row>
    <row r="11" spans="1:5" x14ac:dyDescent="0.25">
      <c r="A11" s="23">
        <v>1</v>
      </c>
      <c r="B11" s="1" t="s">
        <v>24</v>
      </c>
      <c r="C11" s="5"/>
      <c r="D11" s="5"/>
      <c r="E11" s="29">
        <v>31651</v>
      </c>
    </row>
    <row r="12" spans="1:5" x14ac:dyDescent="0.25">
      <c r="A12" s="23"/>
      <c r="B12" s="2" t="s">
        <v>43</v>
      </c>
      <c r="C12" s="5"/>
      <c r="D12" s="5"/>
      <c r="E12" s="30">
        <f>E11</f>
        <v>31651</v>
      </c>
    </row>
    <row r="13" spans="1:5" x14ac:dyDescent="0.25">
      <c r="A13" s="23">
        <v>2</v>
      </c>
      <c r="B13" s="1" t="s">
        <v>25</v>
      </c>
      <c r="C13" s="5"/>
      <c r="D13" s="5"/>
      <c r="E13" s="29"/>
    </row>
    <row r="14" spans="1:5" ht="18" customHeight="1" x14ac:dyDescent="0.25">
      <c r="A14" s="23" t="s">
        <v>54</v>
      </c>
      <c r="B14" s="3" t="s">
        <v>26</v>
      </c>
      <c r="C14" s="8"/>
      <c r="D14" s="2">
        <f>2422+898+12446+7120</f>
        <v>22886</v>
      </c>
      <c r="E14" s="31">
        <f>D14</f>
        <v>22886</v>
      </c>
    </row>
    <row r="15" spans="1:5" x14ac:dyDescent="0.25">
      <c r="A15" s="23" t="s">
        <v>55</v>
      </c>
      <c r="B15" s="2" t="s">
        <v>16</v>
      </c>
      <c r="C15" s="8"/>
      <c r="D15" s="2">
        <f>49+18+252+114</f>
        <v>433</v>
      </c>
      <c r="E15" s="31">
        <f>D15</f>
        <v>433</v>
      </c>
    </row>
    <row r="16" spans="1:5" x14ac:dyDescent="0.25">
      <c r="A16" s="23" t="s">
        <v>56</v>
      </c>
      <c r="B16" s="3" t="s">
        <v>17</v>
      </c>
      <c r="C16" s="8"/>
      <c r="D16" s="4">
        <f>542+201+2783+1592</f>
        <v>5118</v>
      </c>
      <c r="E16" s="31">
        <f>D16</f>
        <v>5118</v>
      </c>
    </row>
    <row r="17" spans="1:5" x14ac:dyDescent="0.25">
      <c r="A17" s="23" t="s">
        <v>57</v>
      </c>
      <c r="B17" s="4" t="s">
        <v>18</v>
      </c>
      <c r="C17" s="4">
        <v>14</v>
      </c>
      <c r="D17" s="4">
        <v>100.14</v>
      </c>
      <c r="E17" s="32">
        <f>C17*D17</f>
        <v>1401.96</v>
      </c>
    </row>
    <row r="18" spans="1:5" x14ac:dyDescent="0.25">
      <c r="A18" s="24" t="s">
        <v>58</v>
      </c>
      <c r="B18" s="3" t="s">
        <v>19</v>
      </c>
      <c r="C18" s="4">
        <v>90</v>
      </c>
      <c r="D18" s="4">
        <v>66.48</v>
      </c>
      <c r="E18" s="32">
        <f>C18*D18</f>
        <v>5983.2000000000007</v>
      </c>
    </row>
    <row r="19" spans="1:5" ht="36.75" customHeight="1" x14ac:dyDescent="0.25">
      <c r="A19" s="24" t="s">
        <v>59</v>
      </c>
      <c r="B19" s="3" t="s">
        <v>20</v>
      </c>
      <c r="C19" s="4">
        <v>10</v>
      </c>
      <c r="D19" s="4"/>
      <c r="E19" s="32">
        <v>8237</v>
      </c>
    </row>
    <row r="20" spans="1:5" ht="30" x14ac:dyDescent="0.25">
      <c r="A20" s="24" t="s">
        <v>60</v>
      </c>
      <c r="B20" s="3" t="s">
        <v>21</v>
      </c>
      <c r="C20" s="4">
        <v>0.30299999999999999</v>
      </c>
      <c r="D20" s="4"/>
      <c r="E20" s="32">
        <v>15809</v>
      </c>
    </row>
    <row r="21" spans="1:5" ht="27" customHeight="1" x14ac:dyDescent="0.25">
      <c r="A21" s="24" t="s">
        <v>61</v>
      </c>
      <c r="B21" s="3" t="s">
        <v>22</v>
      </c>
      <c r="C21" s="4">
        <v>17</v>
      </c>
      <c r="D21" s="4"/>
      <c r="E21" s="32">
        <v>10929</v>
      </c>
    </row>
    <row r="22" spans="1:5" ht="27" customHeight="1" x14ac:dyDescent="0.25">
      <c r="A22" s="24" t="s">
        <v>62</v>
      </c>
      <c r="B22" s="3" t="s">
        <v>23</v>
      </c>
      <c r="C22" s="4"/>
      <c r="D22" s="4"/>
      <c r="E22" s="32">
        <v>16523</v>
      </c>
    </row>
    <row r="23" spans="1:5" ht="27" customHeight="1" x14ac:dyDescent="0.25">
      <c r="A23" s="24" t="s">
        <v>63</v>
      </c>
      <c r="B23" s="3" t="s">
        <v>44</v>
      </c>
      <c r="C23" s="4"/>
      <c r="D23" s="4"/>
      <c r="E23" s="33">
        <v>87320</v>
      </c>
    </row>
    <row r="24" spans="1:5" ht="45" customHeight="1" x14ac:dyDescent="0.25">
      <c r="A24" s="24" t="s">
        <v>64</v>
      </c>
      <c r="B24" s="11" t="s">
        <v>28</v>
      </c>
      <c r="C24" s="9"/>
      <c r="D24" s="9"/>
      <c r="E24" s="34"/>
    </row>
    <row r="25" spans="1:5" ht="18" customHeight="1" x14ac:dyDescent="0.25">
      <c r="A25" s="24" t="s">
        <v>65</v>
      </c>
      <c r="B25" s="4" t="s">
        <v>29</v>
      </c>
      <c r="C25" s="9">
        <v>58</v>
      </c>
      <c r="D25" s="9">
        <v>287.89999999999998</v>
      </c>
      <c r="E25" s="34">
        <f>C25*D25</f>
        <v>16698.199999999997</v>
      </c>
    </row>
    <row r="26" spans="1:5" ht="18" customHeight="1" x14ac:dyDescent="0.25">
      <c r="A26" s="24" t="s">
        <v>66</v>
      </c>
      <c r="B26" s="4" t="s">
        <v>30</v>
      </c>
      <c r="C26" s="9">
        <v>10</v>
      </c>
      <c r="D26" s="9">
        <v>147.66</v>
      </c>
      <c r="E26" s="34">
        <f t="shared" ref="E26:E31" si="0">C26*D26</f>
        <v>1476.6</v>
      </c>
    </row>
    <row r="27" spans="1:5" ht="18" customHeight="1" x14ac:dyDescent="0.25">
      <c r="A27" s="24" t="s">
        <v>67</v>
      </c>
      <c r="B27" s="4" t="s">
        <v>33</v>
      </c>
      <c r="C27" s="9">
        <f>271+230</f>
        <v>501</v>
      </c>
      <c r="D27" s="9">
        <v>124.35</v>
      </c>
      <c r="E27" s="34">
        <f t="shared" si="0"/>
        <v>62299.35</v>
      </c>
    </row>
    <row r="28" spans="1:5" ht="19.5" customHeight="1" x14ac:dyDescent="0.25">
      <c r="A28" s="24" t="s">
        <v>68</v>
      </c>
      <c r="B28" s="4" t="s">
        <v>34</v>
      </c>
      <c r="C28" s="9">
        <f>67+5</f>
        <v>72</v>
      </c>
      <c r="D28" s="9">
        <v>73.349999999999994</v>
      </c>
      <c r="E28" s="34">
        <f t="shared" si="0"/>
        <v>5281.2</v>
      </c>
    </row>
    <row r="29" spans="1:5" ht="15.75" customHeight="1" x14ac:dyDescent="0.25">
      <c r="A29" s="24" t="s">
        <v>69</v>
      </c>
      <c r="B29" s="4" t="s">
        <v>35</v>
      </c>
      <c r="C29" s="9">
        <f>142.09+120.02+18.18+7.75</f>
        <v>288.04000000000002</v>
      </c>
      <c r="D29" s="9">
        <v>429.97</v>
      </c>
      <c r="E29" s="34">
        <f t="shared" si="0"/>
        <v>123848.55880000001</v>
      </c>
    </row>
    <row r="30" spans="1:5" ht="16.5" customHeight="1" x14ac:dyDescent="0.25">
      <c r="A30" s="24" t="s">
        <v>70</v>
      </c>
      <c r="B30" s="4" t="s">
        <v>31</v>
      </c>
      <c r="C30" s="9">
        <v>1.0156000000000001</v>
      </c>
      <c r="D30" s="9">
        <v>9359.9</v>
      </c>
      <c r="E30" s="34">
        <f t="shared" si="0"/>
        <v>9505.9144400000005</v>
      </c>
    </row>
    <row r="31" spans="1:5" ht="15.75" customHeight="1" x14ac:dyDescent="0.25">
      <c r="A31" s="24" t="s">
        <v>71</v>
      </c>
      <c r="B31" s="4" t="s">
        <v>32</v>
      </c>
      <c r="C31" s="9">
        <v>1.014</v>
      </c>
      <c r="D31" s="9">
        <v>980.87</v>
      </c>
      <c r="E31" s="34">
        <f t="shared" si="0"/>
        <v>994.60217999999998</v>
      </c>
    </row>
    <row r="32" spans="1:5" ht="15" customHeight="1" x14ac:dyDescent="0.25">
      <c r="A32" s="24" t="s">
        <v>72</v>
      </c>
      <c r="B32" s="4" t="s">
        <v>36</v>
      </c>
      <c r="C32" s="9"/>
      <c r="D32" s="9"/>
      <c r="E32" s="34">
        <v>451155</v>
      </c>
    </row>
    <row r="33" spans="1:15" ht="15.75" customHeight="1" x14ac:dyDescent="0.25">
      <c r="A33" s="24" t="s">
        <v>73</v>
      </c>
      <c r="B33" s="4" t="s">
        <v>23</v>
      </c>
      <c r="C33" s="9"/>
      <c r="D33" s="9"/>
      <c r="E33" s="34">
        <v>29756</v>
      </c>
    </row>
    <row r="34" spans="1:15" ht="27" customHeight="1" x14ac:dyDescent="0.25">
      <c r="A34" s="24" t="s">
        <v>74</v>
      </c>
      <c r="B34" s="4" t="s">
        <v>45</v>
      </c>
      <c r="C34" s="9"/>
      <c r="D34" s="9"/>
      <c r="E34" s="35">
        <f>SUM(E25:E33)</f>
        <v>701015.42541999999</v>
      </c>
    </row>
    <row r="35" spans="1:15" ht="27" customHeight="1" x14ac:dyDescent="0.25">
      <c r="A35" s="24" t="s">
        <v>75</v>
      </c>
      <c r="B35" s="11" t="s">
        <v>97</v>
      </c>
      <c r="C35" s="9"/>
      <c r="D35" s="9"/>
      <c r="E35" s="34"/>
    </row>
    <row r="36" spans="1:15" ht="27" customHeight="1" x14ac:dyDescent="0.25">
      <c r="A36" s="24" t="s">
        <v>76</v>
      </c>
      <c r="B36" s="3" t="s">
        <v>37</v>
      </c>
      <c r="C36" s="9">
        <v>7</v>
      </c>
      <c r="D36" s="9">
        <v>1900.1</v>
      </c>
      <c r="E36" s="34">
        <f>C36*D36</f>
        <v>13300.699999999999</v>
      </c>
    </row>
    <row r="37" spans="1:15" ht="27" customHeight="1" x14ac:dyDescent="0.25">
      <c r="A37" s="24" t="s">
        <v>77</v>
      </c>
      <c r="B37" s="3" t="s">
        <v>38</v>
      </c>
      <c r="C37" s="9">
        <v>10</v>
      </c>
      <c r="D37" s="9">
        <v>665.59</v>
      </c>
      <c r="E37" s="34">
        <f>C37*D37</f>
        <v>6655.9000000000005</v>
      </c>
    </row>
    <row r="38" spans="1:15" ht="27" customHeight="1" x14ac:dyDescent="0.25">
      <c r="A38" s="24" t="s">
        <v>78</v>
      </c>
      <c r="B38" s="3" t="s">
        <v>39</v>
      </c>
      <c r="C38" s="9"/>
      <c r="D38" s="9"/>
      <c r="E38" s="34">
        <v>6153</v>
      </c>
    </row>
    <row r="39" spans="1:15" x14ac:dyDescent="0.25">
      <c r="A39" s="24" t="s">
        <v>79</v>
      </c>
      <c r="B39" s="3" t="s">
        <v>53</v>
      </c>
      <c r="C39" s="9"/>
      <c r="D39" s="9"/>
      <c r="E39" s="35">
        <f>E36+E37+E38</f>
        <v>26109.599999999999</v>
      </c>
    </row>
    <row r="40" spans="1:15" x14ac:dyDescent="0.25">
      <c r="A40" s="24" t="s">
        <v>80</v>
      </c>
      <c r="B40" s="12" t="s">
        <v>40</v>
      </c>
      <c r="C40" s="9"/>
      <c r="D40" s="9"/>
      <c r="E40" s="34"/>
    </row>
    <row r="41" spans="1:15" x14ac:dyDescent="0.25">
      <c r="A41" s="24" t="s">
        <v>81</v>
      </c>
      <c r="B41" s="4" t="s">
        <v>14</v>
      </c>
      <c r="C41" s="4">
        <v>1</v>
      </c>
      <c r="D41" s="4">
        <v>36595.86</v>
      </c>
      <c r="E41" s="32">
        <v>36596</v>
      </c>
    </row>
    <row r="42" spans="1:15" x14ac:dyDescent="0.25">
      <c r="A42" s="24" t="s">
        <v>82</v>
      </c>
      <c r="B42" s="4" t="s">
        <v>11</v>
      </c>
      <c r="C42" s="4">
        <v>1</v>
      </c>
      <c r="D42" s="4">
        <v>29292.66</v>
      </c>
      <c r="E42" s="32">
        <v>29293</v>
      </c>
      <c r="K42" s="10"/>
      <c r="L42" s="16"/>
      <c r="M42" s="16"/>
      <c r="N42" s="16"/>
      <c r="O42" s="17"/>
    </row>
    <row r="43" spans="1:15" x14ac:dyDescent="0.25">
      <c r="A43" s="24" t="s">
        <v>83</v>
      </c>
      <c r="B43" s="4" t="s">
        <v>12</v>
      </c>
      <c r="C43" s="4">
        <v>3</v>
      </c>
      <c r="D43" s="4">
        <v>23029.86</v>
      </c>
      <c r="E43" s="32">
        <v>69090</v>
      </c>
      <c r="K43" s="10"/>
      <c r="L43" s="16"/>
      <c r="M43" s="16"/>
      <c r="N43" s="16"/>
      <c r="O43" s="17"/>
    </row>
    <row r="44" spans="1:15" ht="43.5" customHeight="1" x14ac:dyDescent="0.25">
      <c r="A44" s="24" t="s">
        <v>84</v>
      </c>
      <c r="B44" s="4" t="s">
        <v>15</v>
      </c>
      <c r="C44" s="4">
        <v>5</v>
      </c>
      <c r="D44" s="4">
        <v>3078.66</v>
      </c>
      <c r="E44" s="32">
        <v>15393</v>
      </c>
      <c r="K44" s="10"/>
      <c r="L44" s="16"/>
      <c r="M44" s="16"/>
      <c r="N44" s="16"/>
      <c r="O44" s="17"/>
    </row>
    <row r="45" spans="1:15" x14ac:dyDescent="0.25">
      <c r="A45" s="24" t="s">
        <v>85</v>
      </c>
      <c r="B45" s="4" t="s">
        <v>13</v>
      </c>
      <c r="C45" s="4">
        <v>20</v>
      </c>
      <c r="D45" s="4">
        <v>464</v>
      </c>
      <c r="E45" s="32">
        <v>9280</v>
      </c>
      <c r="K45" s="10"/>
      <c r="L45" s="16"/>
      <c r="M45" s="16"/>
      <c r="N45" s="16"/>
      <c r="O45" s="17"/>
    </row>
    <row r="46" spans="1:15" x14ac:dyDescent="0.25">
      <c r="A46" s="24" t="s">
        <v>86</v>
      </c>
      <c r="B46" s="4" t="s">
        <v>46</v>
      </c>
      <c r="C46" s="9"/>
      <c r="D46" s="9"/>
      <c r="E46" s="35">
        <f>SUM(E41:E45)</f>
        <v>159652</v>
      </c>
      <c r="K46" s="10"/>
      <c r="L46" s="16"/>
      <c r="M46" s="16"/>
      <c r="N46" s="16"/>
      <c r="O46" s="17"/>
    </row>
    <row r="47" spans="1:15" x14ac:dyDescent="0.25">
      <c r="A47" s="24" t="s">
        <v>87</v>
      </c>
      <c r="B47" s="9" t="s">
        <v>41</v>
      </c>
      <c r="C47" s="9"/>
      <c r="D47" s="9"/>
      <c r="E47" s="34">
        <f>E12+E23+E34+E39+E46</f>
        <v>1005748.02542</v>
      </c>
      <c r="K47" s="17"/>
      <c r="L47" s="17"/>
      <c r="M47" s="17"/>
      <c r="N47" s="17"/>
      <c r="O47" s="17"/>
    </row>
    <row r="48" spans="1:15" x14ac:dyDescent="0.25">
      <c r="A48" s="24" t="s">
        <v>88</v>
      </c>
      <c r="B48" s="9" t="s">
        <v>42</v>
      </c>
      <c r="C48" s="9"/>
      <c r="D48" s="9"/>
      <c r="E48" s="34">
        <v>25144</v>
      </c>
      <c r="K48" s="17"/>
      <c r="L48" s="17"/>
      <c r="M48" s="17"/>
      <c r="N48" s="17"/>
      <c r="O48" s="17"/>
    </row>
    <row r="49" spans="1:15" x14ac:dyDescent="0.25">
      <c r="A49" s="24" t="s">
        <v>89</v>
      </c>
      <c r="B49" s="9" t="s">
        <v>100</v>
      </c>
      <c r="C49" s="9"/>
      <c r="D49" s="9"/>
      <c r="E49" s="34">
        <v>17506</v>
      </c>
      <c r="K49" s="17"/>
      <c r="L49" s="17"/>
      <c r="M49" s="17"/>
      <c r="N49" s="17"/>
      <c r="O49" s="17"/>
    </row>
    <row r="50" spans="1:15" x14ac:dyDescent="0.25">
      <c r="A50" s="24" t="s">
        <v>90</v>
      </c>
      <c r="B50" s="9" t="s">
        <v>47</v>
      </c>
      <c r="C50" s="9"/>
      <c r="D50" s="9"/>
      <c r="E50" s="34">
        <v>20796</v>
      </c>
    </row>
    <row r="51" spans="1:15" x14ac:dyDescent="0.25">
      <c r="A51" s="24" t="s">
        <v>91</v>
      </c>
      <c r="B51" s="9" t="s">
        <v>48</v>
      </c>
      <c r="C51" s="9"/>
      <c r="D51" s="9"/>
      <c r="E51" s="34">
        <v>3762</v>
      </c>
    </row>
    <row r="52" spans="1:15" x14ac:dyDescent="0.25">
      <c r="A52" s="24" t="s">
        <v>92</v>
      </c>
      <c r="B52" s="9" t="s">
        <v>49</v>
      </c>
      <c r="C52" s="9"/>
      <c r="D52" s="9"/>
      <c r="E52" s="34">
        <v>21668</v>
      </c>
    </row>
    <row r="53" spans="1:15" ht="30" x14ac:dyDescent="0.25">
      <c r="A53" s="24" t="s">
        <v>93</v>
      </c>
      <c r="B53" s="9" t="s">
        <v>50</v>
      </c>
      <c r="C53" s="9"/>
      <c r="D53" s="9"/>
      <c r="E53" s="34">
        <v>103592</v>
      </c>
    </row>
    <row r="54" spans="1:15" x14ac:dyDescent="0.25">
      <c r="A54" s="24" t="s">
        <v>94</v>
      </c>
      <c r="B54" s="9" t="s">
        <v>27</v>
      </c>
      <c r="C54" s="9"/>
      <c r="D54" s="9"/>
      <c r="E54" s="34">
        <f>E47+E48+E49+E50+E51+E52+E53</f>
        <v>1198216.0254199998</v>
      </c>
    </row>
    <row r="55" spans="1:15" x14ac:dyDescent="0.25">
      <c r="A55" s="24" t="s">
        <v>95</v>
      </c>
      <c r="B55" s="9" t="s">
        <v>51</v>
      </c>
      <c r="C55" s="9"/>
      <c r="D55" s="9"/>
      <c r="E55" s="34">
        <f>E54*0.2</f>
        <v>239643.20508399999</v>
      </c>
    </row>
    <row r="56" spans="1:15" ht="15.75" thickBot="1" x14ac:dyDescent="0.3">
      <c r="A56" s="25" t="s">
        <v>96</v>
      </c>
      <c r="B56" s="14" t="s">
        <v>52</v>
      </c>
      <c r="C56" s="15"/>
      <c r="D56" s="15"/>
      <c r="E56" s="36">
        <f>E54+E55</f>
        <v>1437859.2305039999</v>
      </c>
    </row>
    <row r="57" spans="1:15" x14ac:dyDescent="0.25">
      <c r="A57" s="18"/>
    </row>
    <row r="58" spans="1:15" x14ac:dyDescent="0.25">
      <c r="A58" s="20"/>
      <c r="B58" s="6" t="s">
        <v>10</v>
      </c>
    </row>
  </sheetData>
  <mergeCells count="3">
    <mergeCell ref="C9:C10"/>
    <mergeCell ref="D9:D10"/>
    <mergeCell ref="E9:E1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Моша Андрій Михайлович</cp:lastModifiedBy>
  <dcterms:created xsi:type="dcterms:W3CDTF">2018-09-25T16:50:18Z</dcterms:created>
  <dcterms:modified xsi:type="dcterms:W3CDTF">2018-09-26T10:19:56Z</dcterms:modified>
</cp:coreProperties>
</file>